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5" windowWidth="11340" windowHeight="6795"/>
  </bookViews>
  <sheets>
    <sheet name="0503117 Отчет об исп" sheetId="1" r:id="rId1"/>
  </sheets>
  <calcPr calcId="124519"/>
</workbook>
</file>

<file path=xl/calcChain.xml><?xml version="1.0" encoding="utf-8"?>
<calcChain xmlns="http://schemas.openxmlformats.org/spreadsheetml/2006/main">
  <c r="I12" i="1"/>
  <c r="J12"/>
  <c r="N12"/>
  <c r="I13"/>
  <c r="J13"/>
  <c r="N13"/>
  <c r="I14"/>
  <c r="J14"/>
  <c r="N14"/>
  <c r="I15"/>
  <c r="J15"/>
  <c r="N15"/>
  <c r="I16"/>
  <c r="J16"/>
  <c r="N16"/>
  <c r="I17"/>
  <c r="J17"/>
  <c r="N17"/>
  <c r="I18"/>
  <c r="J18"/>
  <c r="N18"/>
  <c r="I23"/>
  <c r="J23"/>
  <c r="N23"/>
  <c r="I24"/>
  <c r="J24"/>
  <c r="N24"/>
  <c r="I25"/>
  <c r="J25"/>
  <c r="N25"/>
  <c r="I26"/>
  <c r="J26"/>
  <c r="N26"/>
  <c r="I27"/>
  <c r="J27"/>
  <c r="N27"/>
  <c r="I28"/>
  <c r="J28"/>
  <c r="N28"/>
  <c r="I29"/>
  <c r="J29"/>
  <c r="N29"/>
  <c r="I30"/>
  <c r="J30"/>
  <c r="N30"/>
  <c r="I31"/>
  <c r="N31"/>
  <c r="I32"/>
  <c r="J32"/>
  <c r="N32"/>
  <c r="I33"/>
  <c r="J33"/>
  <c r="N33"/>
  <c r="I34"/>
  <c r="N34"/>
  <c r="I35"/>
  <c r="N35"/>
  <c r="I36"/>
  <c r="J36"/>
  <c r="N36"/>
  <c r="I37"/>
  <c r="J37"/>
  <c r="N37"/>
  <c r="I38"/>
  <c r="J38"/>
  <c r="I43"/>
  <c r="I49"/>
  <c r="N49"/>
  <c r="I50"/>
  <c r="I51"/>
</calcChain>
</file>

<file path=xl/sharedStrings.xml><?xml version="1.0" encoding="utf-8"?>
<sst xmlns="http://schemas.openxmlformats.org/spreadsheetml/2006/main" count="191" uniqueCount="98">
  <si>
    <t>ОТЧЕТ ОБ ИСПОЛНЕНИИ БЮДЖЕТА</t>
  </si>
  <si>
    <t>КОДЫ</t>
  </si>
  <si>
    <t xml:space="preserve">Форма по ОКУД </t>
  </si>
  <si>
    <t>0503117</t>
  </si>
  <si>
    <t>на 1 августа 2017 г.</t>
  </si>
  <si>
    <t xml:space="preserve">Дата </t>
  </si>
  <si>
    <t>Наименование финансового органа</t>
  </si>
  <si>
    <t>Муниципальное учреждение "Администрация Агишбатойского сельского поселения" Веденского муниципального района Чеченской Республики</t>
  </si>
  <si>
    <t xml:space="preserve">по ОКПО </t>
  </si>
  <si>
    <t xml:space="preserve">Глава по БК </t>
  </si>
  <si>
    <t>49485517</t>
  </si>
  <si>
    <t/>
  </si>
  <si>
    <t>Наименование публично-правового образования</t>
  </si>
  <si>
    <t>бюджет Агишбатойского сельского посиление</t>
  </si>
  <si>
    <t xml:space="preserve">по ОКТМО </t>
  </si>
  <si>
    <t>96204802000</t>
  </si>
  <si>
    <t>Периодичность:</t>
  </si>
  <si>
    <t>месячная, квартальная, годовая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</si>
  <si>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</si>
  <si>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</si>
  <si>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</si>
  <si>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</si>
  <si>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</si>
  <si>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</si>
  <si>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</si>
  <si>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</si>
  <si>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</si>
  <si>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</si>
  <si>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</si>
  <si>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</si>
  <si>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</si>
  <si>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</si>
  <si>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</si>
  <si>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</si>
  <si>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</si>
  <si>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</si>
  <si>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</si>
  <si>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</si>
  <si>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</si>
  <si>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</si>
  <si>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</si>
  <si>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182 10601030 10 0000 110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</si>
  <si>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</si>
  <si>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</si>
  <si>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</si>
  <si>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</si>
  <si>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Дотации бюджетам сельских поселений на выравнивание бюджетной обеспеченности</t>
  </si>
  <si>
    <t>522 20215001 10 0000 151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</si>
  <si>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</si>
  <si>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522 20235118 10 0000 151</t>
  </si>
  <si>
    <t>2. Расходы бюджета</t>
  </si>
  <si>
    <t>Код расхода по бюджетной классификации</t>
  </si>
  <si>
    <t>Расходы бюджета всего, в т.ч.</t>
  </si>
  <si>
    <t>200</t>
  </si>
  <si>
    <t>Фонд оплаты труда государственных (муниципальных) органов</t>
  </si>
  <si>
    <t>522 0104 0020004000 121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</si>
  <si>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</si>
  <si>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522 0104 0020004000 129</t>
  </si>
  <si>
    <t>Закупка товаров, работ, услуг в сфере информационно-коммуникационных технологий</t>
  </si>
  <si>
    <t>522 0104 0020004000 242</t>
  </si>
  <si>
    <t>Прочая закупка товаров, работ и услуг для обеспечения государственных (муниципальных) нужд</t>
  </si>
  <si>
    <t>522 0104 0020004000 244</t>
  </si>
  <si>
    <t>Уплата иных платежей</t>
  </si>
  <si>
    <t>522 0104 0020004000 853</t>
  </si>
  <si>
    <t>522 0104 0020008000 121</t>
  </si>
  <si>
    <t>522 0104 0020008000 129</t>
  </si>
  <si>
    <t>Резервные средства</t>
  </si>
  <si>
    <t>522 0111 0700005020 870</t>
  </si>
  <si>
    <t>-</t>
  </si>
  <si>
    <t>522 0203 0010036000 121</t>
  </si>
  <si>
    <t>522 0203 0010036000 129</t>
  </si>
  <si>
    <t>522 0203 0010036000 244</t>
  </si>
  <si>
    <t>522 0309 2190002000 244</t>
  </si>
  <si>
    <t>522 0503 6000001000 244</t>
  </si>
  <si>
    <t>Субвенции</t>
  </si>
  <si>
    <t>522 0801 5170008000 530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</si>
  <si>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</si>
  <si>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</si>
  <si>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</si>
  <si>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</si>
  <si>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</si>
  <si>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</si>
  <si>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</si>
  <si>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</si>
  <si>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</si>
  <si>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</si>
  <si>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</si>
  <si>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</si>
  <si>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</si>
  <si>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</si>
  <si>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</si>
  <si>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</si>
  <si>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522 01050201 10 0000 510</t>
  </si>
  <si>
    <t xml:space="preserve">     уменьшение остатков средств</t>
  </si>
  <si>
    <t>720</t>
  </si>
  <si>
    <t>522 01050201 10 0000 610</t>
  </si>
  <si>
    <t xml:space="preserve">   13 сентября 2017 г.   </t>
  </si>
  <si>
    <t>Форма 0503117 с.1</t>
  </si>
</sst>
</file>

<file path=xl/styles.xml><?xml version="1.0" encoding="utf-8"?>
<styleSheet xmlns="http://schemas.openxmlformats.org/spreadsheetml/2006/main">
  <fonts count="7">
    <font>
      <sz val="10"/>
      <color indexed="64"/>
      <name val="Arial"/>
      <charset val="1"/>
    </font>
    <font>
      <b/>
      <sz val="9"/>
      <color indexed="8"/>
      <name val="Tahoma"/>
      <charset val="1"/>
    </font>
    <font>
      <sz val="8"/>
      <color indexed="8"/>
      <name val="Tahoma"/>
      <charset val="1"/>
    </font>
    <font>
      <i/>
      <sz val="8"/>
      <color indexed="8"/>
      <name val="Tahoma"/>
      <charset val="1"/>
    </font>
    <font>
      <b/>
      <sz val="8"/>
      <color indexed="8"/>
      <name val="Tahoma"/>
      <charset val="1"/>
    </font>
    <font>
      <sz val="7"/>
      <color indexed="8"/>
      <name val="Tahoma"/>
      <charset val="1"/>
    </font>
    <font>
      <u/>
      <sz val="8"/>
      <color indexed="8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NumberFormat="1"/>
    <xf numFmtId="0" fontId="1" fillId="2" borderId="0" xfId="0" applyNumberFormat="1" applyFont="1" applyFill="1" applyAlignment="1">
      <alignment horizont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0" xfId="0" applyNumberFormat="1" applyFont="1" applyFill="1" applyAlignment="1">
      <alignment horizontal="right" wrapText="1"/>
    </xf>
    <xf numFmtId="0" fontId="2" fillId="2" borderId="3" xfId="0" applyNumberFormat="1" applyFont="1" applyFill="1" applyBorder="1" applyAlignment="1">
      <alignment horizontal="center" vertical="center" wrapText="1"/>
    </xf>
    <xf numFmtId="14" fontId="2" fillId="2" borderId="4" xfId="0" applyNumberFormat="1" applyFont="1" applyFill="1" applyBorder="1" applyAlignment="1">
      <alignment horizontal="center" vertical="center" wrapText="1"/>
    </xf>
    <xf numFmtId="0" fontId="2" fillId="2" borderId="0" xfId="0" applyNumberFormat="1" applyFont="1" applyFill="1" applyAlignment="1">
      <alignment horizontal="left" wrapText="1"/>
    </xf>
    <xf numFmtId="0" fontId="3" fillId="2" borderId="5" xfId="0" applyNumberFormat="1" applyFont="1" applyFill="1" applyBorder="1" applyAlignment="1">
      <alignment horizontal="left" wrapText="1"/>
    </xf>
    <xf numFmtId="0" fontId="2" fillId="2" borderId="4" xfId="0" applyNumberFormat="1" applyFont="1" applyFill="1" applyBorder="1" applyAlignment="1">
      <alignment horizontal="center" vertical="center" wrapText="1"/>
    </xf>
    <xf numFmtId="0" fontId="2" fillId="2" borderId="0" xfId="0" applyNumberFormat="1" applyFont="1" applyFill="1" applyAlignment="1">
      <alignment horizontal="left" wrapText="1"/>
    </xf>
    <xf numFmtId="0" fontId="2" fillId="2" borderId="6" xfId="0" applyNumberFormat="1" applyFont="1" applyFill="1" applyBorder="1" applyAlignment="1">
      <alignment horizontal="center" vertical="center" wrapText="1"/>
    </xf>
    <xf numFmtId="0" fontId="4" fillId="2" borderId="0" xfId="0" applyNumberFormat="1" applyFont="1" applyFill="1" applyAlignment="1">
      <alignment horizontal="center" wrapText="1"/>
    </xf>
    <xf numFmtId="0" fontId="2" fillId="2" borderId="8" xfId="0" applyNumberFormat="1" applyFont="1" applyFill="1" applyBorder="1" applyAlignment="1">
      <alignment horizontal="center" vertical="center" wrapText="1"/>
    </xf>
    <xf numFmtId="0" fontId="2" fillId="2" borderId="8" xfId="0" applyNumberFormat="1" applyFont="1" applyFill="1" applyBorder="1" applyAlignment="1">
      <alignment horizontal="center" vertical="center" wrapText="1"/>
    </xf>
    <xf numFmtId="0" fontId="2" fillId="2" borderId="9" xfId="0" applyNumberFormat="1" applyFont="1" applyFill="1" applyBorder="1" applyAlignment="1">
      <alignment horizontal="center" vertical="center" wrapText="1"/>
    </xf>
    <xf numFmtId="0" fontId="2" fillId="2" borderId="9" xfId="0" applyNumberFormat="1" applyFont="1" applyFill="1" applyBorder="1" applyAlignment="1">
      <alignment horizontal="center" vertical="center" wrapText="1"/>
    </xf>
    <xf numFmtId="0" fontId="2" fillId="2" borderId="10" xfId="0" applyNumberFormat="1" applyFont="1" applyFill="1" applyBorder="1" applyAlignment="1">
      <alignment horizontal="center" vertical="center" wrapText="1"/>
    </xf>
    <xf numFmtId="0" fontId="5" fillId="2" borderId="12" xfId="0" applyNumberFormat="1" applyFont="1" applyFill="1" applyBorder="1" applyAlignment="1">
      <alignment horizontal="center" vertical="center" wrapText="1"/>
    </xf>
    <xf numFmtId="0" fontId="5" fillId="2" borderId="12" xfId="0" applyNumberFormat="1" applyFont="1" applyFill="1" applyBorder="1" applyAlignment="1">
      <alignment horizontal="center" vertical="center" wrapText="1"/>
    </xf>
    <xf numFmtId="0" fontId="5" fillId="2" borderId="13" xfId="0" applyNumberFormat="1" applyFont="1" applyFill="1" applyBorder="1" applyAlignment="1">
      <alignment horizontal="center" vertical="center" wrapText="1"/>
    </xf>
    <xf numFmtId="0" fontId="5" fillId="2" borderId="13" xfId="0" applyNumberFormat="1" applyFont="1" applyFill="1" applyBorder="1" applyAlignment="1">
      <alignment horizontal="center" vertical="center" wrapText="1"/>
    </xf>
    <xf numFmtId="0" fontId="5" fillId="2" borderId="14" xfId="0" applyNumberFormat="1" applyFont="1" applyFill="1" applyBorder="1" applyAlignment="1">
      <alignment horizontal="center" vertical="center" wrapText="1"/>
    </xf>
    <xf numFmtId="0" fontId="2" fillId="2" borderId="12" xfId="0" applyNumberFormat="1" applyFont="1" applyFill="1" applyBorder="1" applyAlignment="1">
      <alignment horizontal="left" vertical="center" wrapText="1"/>
    </xf>
    <xf numFmtId="0" fontId="2" fillId="2" borderId="12" xfId="0" applyNumberFormat="1" applyFont="1" applyFill="1" applyBorder="1" applyAlignment="1">
      <alignment horizontal="center" vertical="center" wrapText="1"/>
    </xf>
    <xf numFmtId="4" fontId="2" fillId="2" borderId="13" xfId="0" applyNumberFormat="1" applyFont="1" applyFill="1" applyBorder="1" applyAlignment="1">
      <alignment horizontal="right" vertical="center" wrapText="1"/>
    </xf>
    <xf numFmtId="4" fontId="2" fillId="2" borderId="13" xfId="0" applyNumberFormat="1" applyFont="1" applyFill="1" applyBorder="1" applyAlignment="1">
      <alignment horizontal="right" vertical="center" wrapText="1"/>
    </xf>
    <xf numFmtId="4" fontId="2" fillId="2" borderId="14" xfId="0" applyNumberFormat="1" applyFont="1" applyFill="1" applyBorder="1" applyAlignment="1">
      <alignment horizontal="right" vertical="center" wrapText="1"/>
    </xf>
    <xf numFmtId="0" fontId="2" fillId="2" borderId="15" xfId="0" applyNumberFormat="1" applyFont="1" applyFill="1" applyBorder="1" applyAlignment="1">
      <alignment horizontal="left" vertical="center" wrapText="1"/>
    </xf>
    <xf numFmtId="0" fontId="2" fillId="2" borderId="15" xfId="0" applyNumberFormat="1" applyFont="1" applyFill="1" applyBorder="1" applyAlignment="1">
      <alignment horizontal="center" vertical="center" wrapText="1"/>
    </xf>
    <xf numFmtId="4" fontId="2" fillId="2" borderId="16" xfId="0" applyNumberFormat="1" applyFont="1" applyFill="1" applyBorder="1" applyAlignment="1">
      <alignment horizontal="right" vertical="center" wrapText="1"/>
    </xf>
    <xf numFmtId="4" fontId="2" fillId="2" borderId="16" xfId="0" applyNumberFormat="1" applyFont="1" applyFill="1" applyBorder="1" applyAlignment="1">
      <alignment horizontal="right" vertical="center" wrapText="1"/>
    </xf>
    <xf numFmtId="4" fontId="2" fillId="2" borderId="17" xfId="0" applyNumberFormat="1" applyFont="1" applyFill="1" applyBorder="1" applyAlignment="1">
      <alignment horizontal="right" vertical="center" wrapText="1"/>
    </xf>
    <xf numFmtId="0" fontId="4" fillId="2" borderId="18" xfId="0" applyNumberFormat="1" applyFont="1" applyFill="1" applyBorder="1" applyAlignment="1">
      <alignment horizontal="center" wrapText="1"/>
    </xf>
    <xf numFmtId="0" fontId="2" fillId="2" borderId="19" xfId="0" applyNumberFormat="1" applyFont="1" applyFill="1" applyBorder="1" applyAlignment="1">
      <alignment horizontal="left" vertical="center" wrapText="1"/>
    </xf>
    <xf numFmtId="0" fontId="2" fillId="2" borderId="19" xfId="0" applyNumberFormat="1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right" vertical="center" wrapText="1"/>
    </xf>
    <xf numFmtId="4" fontId="2" fillId="2" borderId="2" xfId="0" applyNumberFormat="1" applyFont="1" applyFill="1" applyBorder="1" applyAlignment="1">
      <alignment horizontal="right" vertical="center" wrapText="1"/>
    </xf>
    <xf numFmtId="4" fontId="2" fillId="2" borderId="20" xfId="0" applyNumberFormat="1" applyFont="1" applyFill="1" applyBorder="1" applyAlignment="1">
      <alignment horizontal="right" vertical="center" wrapText="1"/>
    </xf>
    <xf numFmtId="0" fontId="2" fillId="2" borderId="2" xfId="0" applyNumberFormat="1" applyFont="1" applyFill="1" applyBorder="1" applyAlignment="1">
      <alignment horizontal="right" vertical="center" wrapText="1"/>
    </xf>
    <xf numFmtId="0" fontId="2" fillId="2" borderId="21" xfId="0" applyNumberFormat="1" applyFont="1" applyFill="1" applyBorder="1" applyAlignment="1">
      <alignment horizontal="left" vertical="center" wrapText="1"/>
    </xf>
    <xf numFmtId="0" fontId="2" fillId="2" borderId="21" xfId="0" applyNumberFormat="1" applyFont="1" applyFill="1" applyBorder="1" applyAlignment="1">
      <alignment horizontal="center" vertical="center" wrapText="1"/>
    </xf>
    <xf numFmtId="4" fontId="2" fillId="2" borderId="22" xfId="0" applyNumberFormat="1" applyFont="1" applyFill="1" applyBorder="1" applyAlignment="1">
      <alignment horizontal="right" vertical="center" wrapText="1"/>
    </xf>
    <xf numFmtId="4" fontId="2" fillId="2" borderId="22" xfId="0" applyNumberFormat="1" applyFont="1" applyFill="1" applyBorder="1" applyAlignment="1">
      <alignment horizontal="right" vertical="center" wrapText="1"/>
    </xf>
    <xf numFmtId="0" fontId="2" fillId="2" borderId="23" xfId="0" applyNumberFormat="1" applyFont="1" applyFill="1" applyBorder="1" applyAlignment="1">
      <alignment horizontal="center" vertical="center" wrapText="1"/>
    </xf>
    <xf numFmtId="4" fontId="2" fillId="2" borderId="26" xfId="0" applyNumberFormat="1" applyFont="1" applyFill="1" applyBorder="1" applyAlignment="1">
      <alignment horizontal="right" vertical="center" wrapText="1"/>
    </xf>
    <xf numFmtId="0" fontId="2" fillId="2" borderId="13" xfId="0" applyNumberFormat="1" applyFont="1" applyFill="1" applyBorder="1" applyAlignment="1">
      <alignment horizontal="right" vertical="center" wrapText="1"/>
    </xf>
    <xf numFmtId="0" fontId="2" fillId="2" borderId="29" xfId="0" applyNumberFormat="1" applyFont="1" applyFill="1" applyBorder="1" applyAlignment="1">
      <alignment horizontal="center" vertical="center" wrapText="1"/>
    </xf>
    <xf numFmtId="0" fontId="2" fillId="2" borderId="11" xfId="0" applyNumberFormat="1" applyFont="1" applyFill="1" applyBorder="1" applyAlignment="1">
      <alignment horizontal="left" vertical="center" wrapText="1"/>
    </xf>
    <xf numFmtId="0" fontId="2" fillId="2" borderId="11" xfId="0" applyNumberFormat="1" applyFont="1" applyFill="1" applyBorder="1" applyAlignment="1">
      <alignment horizontal="center" vertical="center" wrapText="1"/>
    </xf>
    <xf numFmtId="0" fontId="2" fillId="2" borderId="25" xfId="0" applyNumberFormat="1" applyFont="1" applyFill="1" applyBorder="1" applyAlignment="1">
      <alignment horizontal="right" vertical="center" wrapText="1"/>
    </xf>
    <xf numFmtId="0" fontId="2" fillId="2" borderId="1" xfId="0" applyNumberFormat="1" applyFont="1" applyFill="1" applyBorder="1" applyAlignment="1">
      <alignment horizontal="right" vertical="center" wrapText="1"/>
    </xf>
    <xf numFmtId="0" fontId="2" fillId="2" borderId="28" xfId="0" applyNumberFormat="1" applyFont="1" applyFill="1" applyBorder="1" applyAlignment="1">
      <alignment horizontal="right" vertical="center" wrapText="1"/>
    </xf>
    <xf numFmtId="0" fontId="2" fillId="2" borderId="7" xfId="0" applyNumberFormat="1" applyFont="1" applyFill="1" applyBorder="1" applyAlignment="1">
      <alignment horizontal="center" vertical="center" wrapText="1"/>
    </xf>
    <xf numFmtId="0" fontId="2" fillId="2" borderId="24" xfId="0" applyNumberFormat="1" applyFont="1" applyFill="1" applyBorder="1" applyAlignment="1">
      <alignment horizontal="right" vertical="center" wrapText="1"/>
    </xf>
    <xf numFmtId="0" fontId="2" fillId="2" borderId="16" xfId="0" applyNumberFormat="1" applyFont="1" applyFill="1" applyBorder="1" applyAlignment="1">
      <alignment horizontal="right" vertical="center" wrapText="1"/>
    </xf>
    <xf numFmtId="0" fontId="2" fillId="2" borderId="27" xfId="0" applyNumberFormat="1" applyFont="1" applyFill="1" applyBorder="1" applyAlignment="1">
      <alignment horizontal="right" vertical="center" wrapText="1"/>
    </xf>
    <xf numFmtId="0" fontId="2" fillId="2" borderId="30" xfId="0" applyNumberFormat="1" applyFont="1" applyFill="1" applyBorder="1" applyAlignment="1">
      <alignment horizontal="right" vertical="center" wrapText="1"/>
    </xf>
    <xf numFmtId="0" fontId="2" fillId="2" borderId="31" xfId="0" applyNumberFormat="1" applyFont="1" applyFill="1" applyBorder="1" applyAlignment="1">
      <alignment horizontal="right" vertical="center" wrapText="1"/>
    </xf>
    <xf numFmtId="4" fontId="2" fillId="2" borderId="30" xfId="0" applyNumberFormat="1" applyFont="1" applyFill="1" applyBorder="1" applyAlignment="1">
      <alignment horizontal="right" vertical="center" wrapText="1"/>
    </xf>
    <xf numFmtId="4" fontId="2" fillId="2" borderId="31" xfId="0" applyNumberFormat="1" applyFont="1" applyFill="1" applyBorder="1" applyAlignment="1">
      <alignment horizontal="right" vertical="center" wrapText="1"/>
    </xf>
    <xf numFmtId="0" fontId="2" fillId="2" borderId="31" xfId="0" applyNumberFormat="1" applyFont="1" applyFill="1" applyBorder="1" applyAlignment="1">
      <alignment horizontal="center" vertical="center" wrapText="1"/>
    </xf>
    <xf numFmtId="0" fontId="2" fillId="2" borderId="0" xfId="0" applyNumberFormat="1" applyFont="1" applyFill="1" applyAlignment="1">
      <alignment horizontal="center" vertical="center" wrapText="1"/>
    </xf>
    <xf numFmtId="0" fontId="6" fillId="2" borderId="0" xfId="0" applyNumberFormat="1" applyFont="1" applyFill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O55"/>
  <sheetViews>
    <sheetView tabSelected="1" workbookViewId="0">
      <selection sqref="A1:N1"/>
    </sheetView>
  </sheetViews>
  <sheetFormatPr defaultRowHeight="12.75"/>
  <cols>
    <col min="1" max="1" width="13.7109375" style="1" customWidth="1"/>
    <col min="2" max="2" width="2.7109375" style="1" customWidth="1"/>
    <col min="3" max="3" width="13.7109375" style="1" customWidth="1"/>
    <col min="4" max="5" width="9.7109375" style="1" customWidth="1"/>
    <col min="6" max="6" width="13.7109375" style="1" customWidth="1"/>
    <col min="7" max="7" width="7.7109375" style="1" customWidth="1"/>
    <col min="8" max="8" width="23.7109375" style="1" customWidth="1"/>
    <col min="9" max="9" width="16.7109375" style="1" customWidth="1"/>
    <col min="10" max="10" width="7.7109375" style="1" customWidth="1"/>
    <col min="11" max="11" width="3.7109375" style="1" customWidth="1"/>
    <col min="12" max="12" width="1.7109375" style="1" customWidth="1"/>
    <col min="13" max="14" width="4.7109375" style="1" customWidth="1"/>
    <col min="15" max="15" width="12.7109375" style="1" customWidth="1"/>
  </cols>
  <sheetData>
    <row r="1" spans="1:15" s="1" customFormat="1" ht="14.1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 t="s">
        <v>1</v>
      </c>
    </row>
    <row r="2" spans="1:15" s="1" customFormat="1" ht="14.1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5" t="s">
        <v>3</v>
      </c>
    </row>
    <row r="3" spans="1:15" s="1" customFormat="1" ht="14.1" customHeight="1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4" t="s">
        <v>5</v>
      </c>
      <c r="N3" s="4"/>
      <c r="O3" s="6">
        <v>42948</v>
      </c>
    </row>
    <row r="4" spans="1:15" s="1" customFormat="1" ht="14.1" customHeight="1">
      <c r="A4" s="7" t="s">
        <v>6</v>
      </c>
      <c r="B4" s="7"/>
      <c r="C4" s="7"/>
      <c r="D4" s="8" t="s">
        <v>7</v>
      </c>
      <c r="E4" s="8"/>
      <c r="F4" s="8"/>
      <c r="G4" s="8"/>
      <c r="H4" s="8"/>
      <c r="I4" s="8"/>
      <c r="J4" s="8"/>
      <c r="K4" s="8"/>
      <c r="L4" s="4" t="s">
        <v>8</v>
      </c>
      <c r="M4" s="4"/>
      <c r="N4" s="4"/>
      <c r="O4" s="9" t="s">
        <v>10</v>
      </c>
    </row>
    <row r="5" spans="1:15" s="1" customFormat="1" ht="14.1" customHeight="1">
      <c r="A5" s="7"/>
      <c r="B5" s="7"/>
      <c r="C5" s="7"/>
      <c r="D5" s="8"/>
      <c r="E5" s="8"/>
      <c r="F5" s="8"/>
      <c r="G5" s="8"/>
      <c r="H5" s="8"/>
      <c r="I5" s="8"/>
      <c r="J5" s="8"/>
      <c r="K5" s="8"/>
      <c r="L5" s="4" t="s">
        <v>9</v>
      </c>
      <c r="M5" s="4"/>
      <c r="N5" s="4"/>
      <c r="O5" s="9" t="s">
        <v>11</v>
      </c>
    </row>
    <row r="6" spans="1:15" s="1" customFormat="1" ht="14.1" customHeight="1">
      <c r="A6" s="7" t="s">
        <v>12</v>
      </c>
      <c r="B6" s="7"/>
      <c r="C6" s="7"/>
      <c r="D6" s="7"/>
      <c r="E6" s="8" t="s">
        <v>13</v>
      </c>
      <c r="F6" s="8"/>
      <c r="G6" s="8"/>
      <c r="H6" s="8"/>
      <c r="I6" s="8"/>
      <c r="J6" s="8"/>
      <c r="K6" s="8"/>
      <c r="L6" s="4" t="s">
        <v>14</v>
      </c>
      <c r="M6" s="4"/>
      <c r="N6" s="4"/>
      <c r="O6" s="9" t="s">
        <v>15</v>
      </c>
    </row>
    <row r="7" spans="1:15" s="1" customFormat="1" ht="14.1" customHeight="1">
      <c r="A7" s="10" t="s">
        <v>16</v>
      </c>
      <c r="B7" s="7" t="s">
        <v>17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9" t="s">
        <v>11</v>
      </c>
    </row>
    <row r="8" spans="1:15" s="1" customFormat="1" ht="14.1" customHeight="1">
      <c r="A8" s="7" t="s">
        <v>18</v>
      </c>
      <c r="B8" s="7"/>
      <c r="C8" s="7" t="s">
        <v>19</v>
      </c>
      <c r="D8" s="7"/>
      <c r="E8" s="7"/>
      <c r="F8" s="7"/>
      <c r="G8" s="7"/>
      <c r="H8" s="7"/>
      <c r="I8" s="7"/>
      <c r="J8" s="7"/>
      <c r="K8" s="4" t="s">
        <v>20</v>
      </c>
      <c r="L8" s="4"/>
      <c r="M8" s="4"/>
      <c r="N8" s="4"/>
      <c r="O8" s="11" t="s">
        <v>21</v>
      </c>
    </row>
    <row r="9" spans="1:15" s="1" customFormat="1" ht="14.1" customHeight="1">
      <c r="A9" s="12" t="s">
        <v>22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</row>
    <row r="10" spans="1:15" s="1" customFormat="1" ht="35.1" customHeight="1">
      <c r="A10" s="13" t="s">
        <v>23</v>
      </c>
      <c r="B10" s="13"/>
      <c r="C10" s="13"/>
      <c r="D10" s="13"/>
      <c r="E10" s="13"/>
      <c r="F10" s="13"/>
      <c r="G10" s="14" t="s">
        <v>24</v>
      </c>
      <c r="H10" s="14" t="s">
        <v>25</v>
      </c>
      <c r="I10" s="15" t="s">
        <v>26</v>
      </c>
      <c r="J10" s="16" t="s">
        <v>27</v>
      </c>
      <c r="K10" s="16"/>
      <c r="L10" s="16"/>
      <c r="M10" s="16"/>
      <c r="N10" s="17" t="s">
        <v>28</v>
      </c>
      <c r="O10" s="17"/>
    </row>
    <row r="11" spans="1:15" s="1" customFormat="1" ht="12.95" customHeight="1">
      <c r="A11" s="18" t="s">
        <v>29</v>
      </c>
      <c r="B11" s="18"/>
      <c r="C11" s="18"/>
      <c r="D11" s="18"/>
      <c r="E11" s="18"/>
      <c r="F11" s="18"/>
      <c r="G11" s="19" t="s">
        <v>30</v>
      </c>
      <c r="H11" s="19" t="s">
        <v>31</v>
      </c>
      <c r="I11" s="20" t="s">
        <v>32</v>
      </c>
      <c r="J11" s="21" t="s">
        <v>33</v>
      </c>
      <c r="K11" s="21"/>
      <c r="L11" s="21"/>
      <c r="M11" s="21"/>
      <c r="N11" s="22" t="s">
        <v>34</v>
      </c>
      <c r="O11" s="22"/>
    </row>
    <row r="12" spans="1:15" s="1" customFormat="1" ht="14.1" customHeight="1">
      <c r="A12" s="23" t="s">
        <v>35</v>
      </c>
      <c r="B12" s="23"/>
      <c r="C12" s="23"/>
      <c r="D12" s="23"/>
      <c r="E12" s="23"/>
      <c r="F12" s="23"/>
      <c r="G12" s="24" t="s">
        <v>36</v>
      </c>
      <c r="H12" s="24" t="s">
        <v>37</v>
      </c>
      <c r="I12" s="25">
        <f>2423670</f>
        <v>2423670</v>
      </c>
      <c r="J12" s="26">
        <f>1249858.77</f>
        <v>1249858.77</v>
      </c>
      <c r="K12" s="26"/>
      <c r="L12" s="26"/>
      <c r="M12" s="26"/>
      <c r="N12" s="27">
        <f>1173811.23</f>
        <v>1173811.23</v>
      </c>
      <c r="O12" s="27"/>
    </row>
    <row r="13" spans="1:15" s="1" customFormat="1" ht="45" customHeight="1">
      <c r="A13" s="28" t="s">
        <v>38</v>
      </c>
      <c r="B13" s="28"/>
      <c r="C13" s="28"/>
      <c r="D13" s="28"/>
      <c r="E13" s="28"/>
      <c r="F13" s="28"/>
      <c r="G13" s="29" t="s">
        <v>36</v>
      </c>
      <c r="H13" s="29" t="s">
        <v>39</v>
      </c>
      <c r="I13" s="30">
        <f>14995</f>
        <v>14995</v>
      </c>
      <c r="J13" s="31">
        <f>7673.91</f>
        <v>7673.91</v>
      </c>
      <c r="K13" s="31"/>
      <c r="L13" s="31"/>
      <c r="M13" s="31"/>
      <c r="N13" s="32">
        <f>7321.09</f>
        <v>7321.09</v>
      </c>
      <c r="O13" s="32"/>
    </row>
    <row r="14" spans="1:15" s="1" customFormat="1" ht="24" customHeight="1">
      <c r="A14" s="28" t="s">
        <v>40</v>
      </c>
      <c r="B14" s="28"/>
      <c r="C14" s="28"/>
      <c r="D14" s="28"/>
      <c r="E14" s="28"/>
      <c r="F14" s="28"/>
      <c r="G14" s="29" t="s">
        <v>36</v>
      </c>
      <c r="H14" s="29" t="s">
        <v>41</v>
      </c>
      <c r="I14" s="30">
        <f>23260</f>
        <v>23260</v>
      </c>
      <c r="J14" s="31">
        <f>10651.77</f>
        <v>10651.77</v>
      </c>
      <c r="K14" s="31"/>
      <c r="L14" s="31"/>
      <c r="M14" s="31"/>
      <c r="N14" s="32">
        <f>12608.23</f>
        <v>12608.23</v>
      </c>
      <c r="O14" s="32"/>
    </row>
    <row r="15" spans="1:15" s="1" customFormat="1" ht="24" customHeight="1">
      <c r="A15" s="28" t="s">
        <v>42</v>
      </c>
      <c r="B15" s="28"/>
      <c r="C15" s="28"/>
      <c r="D15" s="28"/>
      <c r="E15" s="28"/>
      <c r="F15" s="28"/>
      <c r="G15" s="29" t="s">
        <v>36</v>
      </c>
      <c r="H15" s="29" t="s">
        <v>43</v>
      </c>
      <c r="I15" s="30">
        <f>3420</f>
        <v>3420</v>
      </c>
      <c r="J15" s="31">
        <f>0</f>
        <v>0</v>
      </c>
      <c r="K15" s="31"/>
      <c r="L15" s="31"/>
      <c r="M15" s="31"/>
      <c r="N15" s="32">
        <f>3420</f>
        <v>3420</v>
      </c>
      <c r="O15" s="32"/>
    </row>
    <row r="16" spans="1:15" s="1" customFormat="1" ht="24" customHeight="1">
      <c r="A16" s="28" t="s">
        <v>44</v>
      </c>
      <c r="B16" s="28"/>
      <c r="C16" s="28"/>
      <c r="D16" s="28"/>
      <c r="E16" s="28"/>
      <c r="F16" s="28"/>
      <c r="G16" s="29" t="s">
        <v>36</v>
      </c>
      <c r="H16" s="29" t="s">
        <v>45</v>
      </c>
      <c r="I16" s="30">
        <f>4395</f>
        <v>4395</v>
      </c>
      <c r="J16" s="31">
        <f>2300.09</f>
        <v>2300.09</v>
      </c>
      <c r="K16" s="31"/>
      <c r="L16" s="31"/>
      <c r="M16" s="31"/>
      <c r="N16" s="32">
        <f>2094.91</f>
        <v>2094.91</v>
      </c>
      <c r="O16" s="32"/>
    </row>
    <row r="17" spans="1:15" s="1" customFormat="1" ht="24" customHeight="1">
      <c r="A17" s="28" t="s">
        <v>46</v>
      </c>
      <c r="B17" s="28"/>
      <c r="C17" s="28"/>
      <c r="D17" s="28"/>
      <c r="E17" s="28"/>
      <c r="F17" s="28"/>
      <c r="G17" s="29" t="s">
        <v>36</v>
      </c>
      <c r="H17" s="29" t="s">
        <v>47</v>
      </c>
      <c r="I17" s="30">
        <f>2344071</f>
        <v>2344071</v>
      </c>
      <c r="J17" s="31">
        <f>1204087</f>
        <v>1204087</v>
      </c>
      <c r="K17" s="31"/>
      <c r="L17" s="31"/>
      <c r="M17" s="31"/>
      <c r="N17" s="32">
        <f>1139984</f>
        <v>1139984</v>
      </c>
      <c r="O17" s="32"/>
    </row>
    <row r="18" spans="1:15" s="1" customFormat="1" ht="24" customHeight="1">
      <c r="A18" s="28" t="s">
        <v>48</v>
      </c>
      <c r="B18" s="28"/>
      <c r="C18" s="28"/>
      <c r="D18" s="28"/>
      <c r="E18" s="28"/>
      <c r="F18" s="28"/>
      <c r="G18" s="29" t="s">
        <v>36</v>
      </c>
      <c r="H18" s="29" t="s">
        <v>49</v>
      </c>
      <c r="I18" s="30">
        <f>33529</f>
        <v>33529</v>
      </c>
      <c r="J18" s="31">
        <f>25146</f>
        <v>25146</v>
      </c>
      <c r="K18" s="31"/>
      <c r="L18" s="31"/>
      <c r="M18" s="31"/>
      <c r="N18" s="32">
        <f>8383</f>
        <v>8383</v>
      </c>
      <c r="O18" s="32"/>
    </row>
    <row r="19" spans="1:15" s="1" customFormat="1" ht="14.1" customHeight="1">
      <c r="A19" s="33" t="s">
        <v>11</v>
      </c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</row>
    <row r="20" spans="1:15" s="1" customFormat="1" ht="14.1" customHeight="1">
      <c r="A20" s="12" t="s">
        <v>50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</row>
    <row r="21" spans="1:15" s="1" customFormat="1" ht="35.1" customHeight="1">
      <c r="A21" s="13" t="s">
        <v>23</v>
      </c>
      <c r="B21" s="13"/>
      <c r="C21" s="13"/>
      <c r="D21" s="13"/>
      <c r="E21" s="13"/>
      <c r="F21" s="13"/>
      <c r="G21" s="14" t="s">
        <v>24</v>
      </c>
      <c r="H21" s="14" t="s">
        <v>51</v>
      </c>
      <c r="I21" s="15" t="s">
        <v>26</v>
      </c>
      <c r="J21" s="16" t="s">
        <v>27</v>
      </c>
      <c r="K21" s="16"/>
      <c r="L21" s="16"/>
      <c r="M21" s="16"/>
      <c r="N21" s="17" t="s">
        <v>28</v>
      </c>
      <c r="O21" s="17"/>
    </row>
    <row r="22" spans="1:15" s="1" customFormat="1" ht="14.1" customHeight="1">
      <c r="A22" s="18" t="s">
        <v>29</v>
      </c>
      <c r="B22" s="18"/>
      <c r="C22" s="18"/>
      <c r="D22" s="18"/>
      <c r="E22" s="18"/>
      <c r="F22" s="18"/>
      <c r="G22" s="19" t="s">
        <v>30</v>
      </c>
      <c r="H22" s="19" t="s">
        <v>31</v>
      </c>
      <c r="I22" s="20" t="s">
        <v>32</v>
      </c>
      <c r="J22" s="21" t="s">
        <v>33</v>
      </c>
      <c r="K22" s="21"/>
      <c r="L22" s="21"/>
      <c r="M22" s="21"/>
      <c r="N22" s="22" t="s">
        <v>34</v>
      </c>
      <c r="O22" s="22"/>
    </row>
    <row r="23" spans="1:15" s="1" customFormat="1" ht="14.1" customHeight="1">
      <c r="A23" s="23" t="s">
        <v>52</v>
      </c>
      <c r="B23" s="23"/>
      <c r="C23" s="23"/>
      <c r="D23" s="23"/>
      <c r="E23" s="23"/>
      <c r="F23" s="23"/>
      <c r="G23" s="24" t="s">
        <v>53</v>
      </c>
      <c r="H23" s="24" t="s">
        <v>37</v>
      </c>
      <c r="I23" s="25">
        <f>2425770</f>
        <v>2425770</v>
      </c>
      <c r="J23" s="26">
        <f>1210191</f>
        <v>1210191</v>
      </c>
      <c r="K23" s="26"/>
      <c r="L23" s="26"/>
      <c r="M23" s="26"/>
      <c r="N23" s="27">
        <f>1215579</f>
        <v>1215579</v>
      </c>
      <c r="O23" s="27"/>
    </row>
    <row r="24" spans="1:15" s="1" customFormat="1" ht="14.1" customHeight="1">
      <c r="A24" s="34" t="s">
        <v>54</v>
      </c>
      <c r="B24" s="34"/>
      <c r="C24" s="34"/>
      <c r="D24" s="34"/>
      <c r="E24" s="34"/>
      <c r="F24" s="34"/>
      <c r="G24" s="35" t="s">
        <v>53</v>
      </c>
      <c r="H24" s="35" t="s">
        <v>55</v>
      </c>
      <c r="I24" s="36">
        <f>844000</f>
        <v>844000</v>
      </c>
      <c r="J24" s="37">
        <f>469408</f>
        <v>469408</v>
      </c>
      <c r="K24" s="37"/>
      <c r="L24" s="37"/>
      <c r="M24" s="37"/>
      <c r="N24" s="38">
        <f>374592</f>
        <v>374592</v>
      </c>
      <c r="O24" s="38"/>
    </row>
    <row r="25" spans="1:15" s="1" customFormat="1" ht="33.950000000000003" customHeight="1">
      <c r="A25" s="34" t="s">
        <v>56</v>
      </c>
      <c r="B25" s="34"/>
      <c r="C25" s="34"/>
      <c r="D25" s="34"/>
      <c r="E25" s="34"/>
      <c r="F25" s="34"/>
      <c r="G25" s="35" t="s">
        <v>53</v>
      </c>
      <c r="H25" s="35" t="s">
        <v>57</v>
      </c>
      <c r="I25" s="36">
        <f>254903</f>
        <v>254903</v>
      </c>
      <c r="J25" s="37">
        <f>141761</f>
        <v>141761</v>
      </c>
      <c r="K25" s="37"/>
      <c r="L25" s="37"/>
      <c r="M25" s="37"/>
      <c r="N25" s="38">
        <f>113142</f>
        <v>113142</v>
      </c>
      <c r="O25" s="38"/>
    </row>
    <row r="26" spans="1:15" s="1" customFormat="1" ht="24" customHeight="1">
      <c r="A26" s="34" t="s">
        <v>58</v>
      </c>
      <c r="B26" s="34"/>
      <c r="C26" s="34"/>
      <c r="D26" s="34"/>
      <c r="E26" s="34"/>
      <c r="F26" s="34"/>
      <c r="G26" s="35" t="s">
        <v>53</v>
      </c>
      <c r="H26" s="35" t="s">
        <v>59</v>
      </c>
      <c r="I26" s="36">
        <f>12000</f>
        <v>12000</v>
      </c>
      <c r="J26" s="37">
        <f>10560</f>
        <v>10560</v>
      </c>
      <c r="K26" s="37"/>
      <c r="L26" s="37"/>
      <c r="M26" s="37"/>
      <c r="N26" s="38">
        <f>1440</f>
        <v>1440</v>
      </c>
      <c r="O26" s="38"/>
    </row>
    <row r="27" spans="1:15" s="1" customFormat="1" ht="24" customHeight="1">
      <c r="A27" s="34" t="s">
        <v>60</v>
      </c>
      <c r="B27" s="34"/>
      <c r="C27" s="34"/>
      <c r="D27" s="34"/>
      <c r="E27" s="34"/>
      <c r="F27" s="34"/>
      <c r="G27" s="35" t="s">
        <v>53</v>
      </c>
      <c r="H27" s="35" t="s">
        <v>61</v>
      </c>
      <c r="I27" s="36">
        <f>141600</f>
        <v>141600</v>
      </c>
      <c r="J27" s="37">
        <f>3000</f>
        <v>3000</v>
      </c>
      <c r="K27" s="37"/>
      <c r="L27" s="37"/>
      <c r="M27" s="37"/>
      <c r="N27" s="38">
        <f>138600</f>
        <v>138600</v>
      </c>
      <c r="O27" s="38"/>
    </row>
    <row r="28" spans="1:15" s="1" customFormat="1" ht="14.1" customHeight="1">
      <c r="A28" s="34" t="s">
        <v>62</v>
      </c>
      <c r="B28" s="34"/>
      <c r="C28" s="34"/>
      <c r="D28" s="34"/>
      <c r="E28" s="34"/>
      <c r="F28" s="34"/>
      <c r="G28" s="35" t="s">
        <v>53</v>
      </c>
      <c r="H28" s="35" t="s">
        <v>63</v>
      </c>
      <c r="I28" s="36">
        <f>2100</f>
        <v>2100</v>
      </c>
      <c r="J28" s="37">
        <f>2100</f>
        <v>2100</v>
      </c>
      <c r="K28" s="37"/>
      <c r="L28" s="37"/>
      <c r="M28" s="37"/>
      <c r="N28" s="38">
        <f>0</f>
        <v>0</v>
      </c>
      <c r="O28" s="38"/>
    </row>
    <row r="29" spans="1:15" s="1" customFormat="1" ht="14.1" customHeight="1">
      <c r="A29" s="34" t="s">
        <v>54</v>
      </c>
      <c r="B29" s="34"/>
      <c r="C29" s="34"/>
      <c r="D29" s="34"/>
      <c r="E29" s="34"/>
      <c r="F29" s="34"/>
      <c r="G29" s="35" t="s">
        <v>53</v>
      </c>
      <c r="H29" s="35" t="s">
        <v>64</v>
      </c>
      <c r="I29" s="36">
        <f>486900</f>
        <v>486900</v>
      </c>
      <c r="J29" s="37">
        <f>272517</f>
        <v>272517</v>
      </c>
      <c r="K29" s="37"/>
      <c r="L29" s="37"/>
      <c r="M29" s="37"/>
      <c r="N29" s="38">
        <f>214383</f>
        <v>214383</v>
      </c>
      <c r="O29" s="38"/>
    </row>
    <row r="30" spans="1:15" s="1" customFormat="1" ht="33.950000000000003" customHeight="1">
      <c r="A30" s="34" t="s">
        <v>56</v>
      </c>
      <c r="B30" s="34"/>
      <c r="C30" s="34"/>
      <c r="D30" s="34"/>
      <c r="E30" s="34"/>
      <c r="F30" s="34"/>
      <c r="G30" s="35" t="s">
        <v>53</v>
      </c>
      <c r="H30" s="35" t="s">
        <v>65</v>
      </c>
      <c r="I30" s="36">
        <f>147100</f>
        <v>147100</v>
      </c>
      <c r="J30" s="37">
        <f>82299</f>
        <v>82299</v>
      </c>
      <c r="K30" s="37"/>
      <c r="L30" s="37"/>
      <c r="M30" s="37"/>
      <c r="N30" s="38">
        <f>64801</f>
        <v>64801</v>
      </c>
      <c r="O30" s="38"/>
    </row>
    <row r="31" spans="1:15" s="1" customFormat="1" ht="14.1" customHeight="1">
      <c r="A31" s="34" t="s">
        <v>66</v>
      </c>
      <c r="B31" s="34"/>
      <c r="C31" s="34"/>
      <c r="D31" s="34"/>
      <c r="E31" s="34"/>
      <c r="F31" s="34"/>
      <c r="G31" s="35" t="s">
        <v>53</v>
      </c>
      <c r="H31" s="35" t="s">
        <v>67</v>
      </c>
      <c r="I31" s="36">
        <f>1000</f>
        <v>1000</v>
      </c>
      <c r="J31" s="39" t="s">
        <v>68</v>
      </c>
      <c r="K31" s="39"/>
      <c r="L31" s="39"/>
      <c r="M31" s="39"/>
      <c r="N31" s="38">
        <f>1000</f>
        <v>1000</v>
      </c>
      <c r="O31" s="38"/>
    </row>
    <row r="32" spans="1:15" s="1" customFormat="1" ht="14.1" customHeight="1">
      <c r="A32" s="34" t="s">
        <v>54</v>
      </c>
      <c r="B32" s="34"/>
      <c r="C32" s="34"/>
      <c r="D32" s="34"/>
      <c r="E32" s="34"/>
      <c r="F32" s="34"/>
      <c r="G32" s="35" t="s">
        <v>53</v>
      </c>
      <c r="H32" s="35" t="s">
        <v>69</v>
      </c>
      <c r="I32" s="36">
        <f>19977</f>
        <v>19977</v>
      </c>
      <c r="J32" s="37">
        <f>9988</f>
        <v>9988</v>
      </c>
      <c r="K32" s="37"/>
      <c r="L32" s="37"/>
      <c r="M32" s="37"/>
      <c r="N32" s="38">
        <f>9989</f>
        <v>9989</v>
      </c>
      <c r="O32" s="38"/>
    </row>
    <row r="33" spans="1:15" s="1" customFormat="1" ht="33.950000000000003" customHeight="1">
      <c r="A33" s="34" t="s">
        <v>56</v>
      </c>
      <c r="B33" s="34"/>
      <c r="C33" s="34"/>
      <c r="D33" s="34"/>
      <c r="E33" s="34"/>
      <c r="F33" s="34"/>
      <c r="G33" s="35" t="s">
        <v>53</v>
      </c>
      <c r="H33" s="35" t="s">
        <v>70</v>
      </c>
      <c r="I33" s="36">
        <f>6939</f>
        <v>6939</v>
      </c>
      <c r="J33" s="37">
        <f>3016</f>
        <v>3016</v>
      </c>
      <c r="K33" s="37"/>
      <c r="L33" s="37"/>
      <c r="M33" s="37"/>
      <c r="N33" s="38">
        <f>3923</f>
        <v>3923</v>
      </c>
      <c r="O33" s="38"/>
    </row>
    <row r="34" spans="1:15" s="1" customFormat="1" ht="24" customHeight="1">
      <c r="A34" s="34" t="s">
        <v>60</v>
      </c>
      <c r="B34" s="34"/>
      <c r="C34" s="34"/>
      <c r="D34" s="34"/>
      <c r="E34" s="34"/>
      <c r="F34" s="34"/>
      <c r="G34" s="35" t="s">
        <v>53</v>
      </c>
      <c r="H34" s="35" t="s">
        <v>71</v>
      </c>
      <c r="I34" s="36">
        <f>6613</f>
        <v>6613</v>
      </c>
      <c r="J34" s="39" t="s">
        <v>68</v>
      </c>
      <c r="K34" s="39"/>
      <c r="L34" s="39"/>
      <c r="M34" s="39"/>
      <c r="N34" s="38">
        <f>6613</f>
        <v>6613</v>
      </c>
      <c r="O34" s="38"/>
    </row>
    <row r="35" spans="1:15" s="1" customFormat="1" ht="24" customHeight="1">
      <c r="A35" s="34" t="s">
        <v>60</v>
      </c>
      <c r="B35" s="34"/>
      <c r="C35" s="34"/>
      <c r="D35" s="34"/>
      <c r="E35" s="34"/>
      <c r="F35" s="34"/>
      <c r="G35" s="35" t="s">
        <v>53</v>
      </c>
      <c r="H35" s="35" t="s">
        <v>72</v>
      </c>
      <c r="I35" s="36">
        <f>5000</f>
        <v>5000</v>
      </c>
      <c r="J35" s="39" t="s">
        <v>68</v>
      </c>
      <c r="K35" s="39"/>
      <c r="L35" s="39"/>
      <c r="M35" s="39"/>
      <c r="N35" s="38">
        <f>5000</f>
        <v>5000</v>
      </c>
      <c r="O35" s="38"/>
    </row>
    <row r="36" spans="1:15" s="1" customFormat="1" ht="24" customHeight="1">
      <c r="A36" s="34" t="s">
        <v>60</v>
      </c>
      <c r="B36" s="34"/>
      <c r="C36" s="34"/>
      <c r="D36" s="34"/>
      <c r="E36" s="34"/>
      <c r="F36" s="34"/>
      <c r="G36" s="35" t="s">
        <v>53</v>
      </c>
      <c r="H36" s="35" t="s">
        <v>73</v>
      </c>
      <c r="I36" s="36">
        <f>54038</f>
        <v>54038</v>
      </c>
      <c r="J36" s="37">
        <f>40792</f>
        <v>40792</v>
      </c>
      <c r="K36" s="37"/>
      <c r="L36" s="37"/>
      <c r="M36" s="37"/>
      <c r="N36" s="38">
        <f>13246</f>
        <v>13246</v>
      </c>
      <c r="O36" s="38"/>
    </row>
    <row r="37" spans="1:15" s="1" customFormat="1" ht="14.1" customHeight="1">
      <c r="A37" s="34" t="s">
        <v>74</v>
      </c>
      <c r="B37" s="34"/>
      <c r="C37" s="34"/>
      <c r="D37" s="34"/>
      <c r="E37" s="34"/>
      <c r="F37" s="34"/>
      <c r="G37" s="35" t="s">
        <v>53</v>
      </c>
      <c r="H37" s="35" t="s">
        <v>75</v>
      </c>
      <c r="I37" s="36">
        <f>443600</f>
        <v>443600</v>
      </c>
      <c r="J37" s="37">
        <f>174750</f>
        <v>174750</v>
      </c>
      <c r="K37" s="37"/>
      <c r="L37" s="37"/>
      <c r="M37" s="37"/>
      <c r="N37" s="38">
        <f>268850</f>
        <v>268850</v>
      </c>
      <c r="O37" s="38"/>
    </row>
    <row r="38" spans="1:15" s="1" customFormat="1" ht="15" customHeight="1">
      <c r="A38" s="40" t="s">
        <v>76</v>
      </c>
      <c r="B38" s="40"/>
      <c r="C38" s="40"/>
      <c r="D38" s="40"/>
      <c r="E38" s="40"/>
      <c r="F38" s="40"/>
      <c r="G38" s="41" t="s">
        <v>77</v>
      </c>
      <c r="H38" s="41" t="s">
        <v>37</v>
      </c>
      <c r="I38" s="42">
        <f>-2100</f>
        <v>-2100</v>
      </c>
      <c r="J38" s="43">
        <f>39667.77</f>
        <v>39667.769999999997</v>
      </c>
      <c r="K38" s="43"/>
      <c r="L38" s="43"/>
      <c r="M38" s="43"/>
      <c r="N38" s="44" t="s">
        <v>37</v>
      </c>
      <c r="O38" s="44"/>
    </row>
    <row r="39" spans="1:15" s="1" customFormat="1" ht="14.1" customHeight="1">
      <c r="A39" s="7" t="s">
        <v>11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</row>
    <row r="40" spans="1:15" s="1" customFormat="1" ht="14.1" customHeight="1">
      <c r="A40" s="12" t="s">
        <v>78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</row>
    <row r="41" spans="1:15" s="1" customFormat="1" ht="45.95" customHeight="1">
      <c r="A41" s="13" t="s">
        <v>23</v>
      </c>
      <c r="B41" s="13"/>
      <c r="C41" s="13"/>
      <c r="D41" s="13"/>
      <c r="E41" s="13"/>
      <c r="F41" s="13"/>
      <c r="G41" s="14" t="s">
        <v>24</v>
      </c>
      <c r="H41" s="14" t="s">
        <v>79</v>
      </c>
      <c r="I41" s="15" t="s">
        <v>26</v>
      </c>
      <c r="J41" s="16" t="s">
        <v>27</v>
      </c>
      <c r="K41" s="16"/>
      <c r="L41" s="16"/>
      <c r="M41" s="16"/>
      <c r="N41" s="17" t="s">
        <v>28</v>
      </c>
      <c r="O41" s="17"/>
    </row>
    <row r="42" spans="1:15" s="1" customFormat="1" ht="12.95" customHeight="1">
      <c r="A42" s="18" t="s">
        <v>29</v>
      </c>
      <c r="B42" s="18"/>
      <c r="C42" s="18"/>
      <c r="D42" s="18"/>
      <c r="E42" s="18"/>
      <c r="F42" s="18"/>
      <c r="G42" s="19" t="s">
        <v>30</v>
      </c>
      <c r="H42" s="19" t="s">
        <v>31</v>
      </c>
      <c r="I42" s="20" t="s">
        <v>32</v>
      </c>
      <c r="J42" s="21" t="s">
        <v>33</v>
      </c>
      <c r="K42" s="21"/>
      <c r="L42" s="21"/>
      <c r="M42" s="21"/>
      <c r="N42" s="22" t="s">
        <v>34</v>
      </c>
      <c r="O42" s="22"/>
    </row>
    <row r="43" spans="1:15" s="1" customFormat="1" ht="14.1" customHeight="1">
      <c r="A43" s="23" t="s">
        <v>80</v>
      </c>
      <c r="B43" s="23"/>
      <c r="C43" s="23"/>
      <c r="D43" s="23"/>
      <c r="E43" s="23"/>
      <c r="F43" s="23"/>
      <c r="G43" s="24" t="s">
        <v>81</v>
      </c>
      <c r="H43" s="24" t="s">
        <v>37</v>
      </c>
      <c r="I43" s="45">
        <f>2100</f>
        <v>2100</v>
      </c>
      <c r="J43" s="46" t="s">
        <v>68</v>
      </c>
      <c r="K43" s="46"/>
      <c r="L43" s="46"/>
      <c r="M43" s="46"/>
      <c r="N43" s="47" t="s">
        <v>37</v>
      </c>
      <c r="O43" s="47"/>
    </row>
    <row r="44" spans="1:15" s="1" customFormat="1" ht="14.1" customHeight="1">
      <c r="A44" s="48" t="s">
        <v>82</v>
      </c>
      <c r="B44" s="48"/>
      <c r="C44" s="48"/>
      <c r="D44" s="48"/>
      <c r="E44" s="48"/>
      <c r="F44" s="48"/>
      <c r="G44" s="49" t="s">
        <v>11</v>
      </c>
      <c r="H44" s="49" t="s">
        <v>11</v>
      </c>
      <c r="I44" s="50" t="s">
        <v>11</v>
      </c>
      <c r="J44" s="51" t="s">
        <v>11</v>
      </c>
      <c r="K44" s="51"/>
      <c r="L44" s="51"/>
      <c r="M44" s="51"/>
      <c r="N44" s="52" t="s">
        <v>11</v>
      </c>
      <c r="O44" s="52"/>
    </row>
    <row r="45" spans="1:15" s="1" customFormat="1" ht="14.1" customHeight="1">
      <c r="A45" s="28" t="s">
        <v>83</v>
      </c>
      <c r="B45" s="28"/>
      <c r="C45" s="28"/>
      <c r="D45" s="28"/>
      <c r="E45" s="28"/>
      <c r="F45" s="28"/>
      <c r="G45" s="53" t="s">
        <v>84</v>
      </c>
      <c r="H45" s="29" t="s">
        <v>37</v>
      </c>
      <c r="I45" s="54" t="s">
        <v>68</v>
      </c>
      <c r="J45" s="55" t="s">
        <v>68</v>
      </c>
      <c r="K45" s="55"/>
      <c r="L45" s="55"/>
      <c r="M45" s="55"/>
      <c r="N45" s="56" t="s">
        <v>68</v>
      </c>
      <c r="O45" s="56"/>
    </row>
    <row r="46" spans="1:15" s="1" customFormat="1" ht="14.1" customHeight="1">
      <c r="A46" s="34" t="s">
        <v>11</v>
      </c>
      <c r="B46" s="34"/>
      <c r="C46" s="34"/>
      <c r="D46" s="34"/>
      <c r="E46" s="34"/>
      <c r="F46" s="34"/>
      <c r="G46" s="35" t="s">
        <v>84</v>
      </c>
      <c r="H46" s="35" t="s">
        <v>11</v>
      </c>
      <c r="I46" s="57" t="s">
        <v>68</v>
      </c>
      <c r="J46" s="39" t="s">
        <v>68</v>
      </c>
      <c r="K46" s="39"/>
      <c r="L46" s="39"/>
      <c r="M46" s="39"/>
      <c r="N46" s="58" t="s">
        <v>68</v>
      </c>
      <c r="O46" s="58"/>
    </row>
    <row r="47" spans="1:15" s="1" customFormat="1" ht="14.1" customHeight="1">
      <c r="A47" s="34" t="s">
        <v>85</v>
      </c>
      <c r="B47" s="34"/>
      <c r="C47" s="34"/>
      <c r="D47" s="34"/>
      <c r="E47" s="34"/>
      <c r="F47" s="34"/>
      <c r="G47" s="49" t="s">
        <v>86</v>
      </c>
      <c r="H47" s="49" t="s">
        <v>37</v>
      </c>
      <c r="I47" s="50" t="s">
        <v>68</v>
      </c>
      <c r="J47" s="39" t="s">
        <v>68</v>
      </c>
      <c r="K47" s="39"/>
      <c r="L47" s="39"/>
      <c r="M47" s="39"/>
      <c r="N47" s="52" t="s">
        <v>68</v>
      </c>
      <c r="O47" s="52"/>
    </row>
    <row r="48" spans="1:15" s="1" customFormat="1" ht="14.1" customHeight="1">
      <c r="A48" s="34" t="s">
        <v>11</v>
      </c>
      <c r="B48" s="34"/>
      <c r="C48" s="34"/>
      <c r="D48" s="34"/>
      <c r="E48" s="34"/>
      <c r="F48" s="34"/>
      <c r="G48" s="35" t="s">
        <v>86</v>
      </c>
      <c r="H48" s="35" t="s">
        <v>11</v>
      </c>
      <c r="I48" s="57" t="s">
        <v>68</v>
      </c>
      <c r="J48" s="39" t="s">
        <v>68</v>
      </c>
      <c r="K48" s="39"/>
      <c r="L48" s="39"/>
      <c r="M48" s="39"/>
      <c r="N48" s="58" t="s">
        <v>68</v>
      </c>
      <c r="O48" s="58"/>
    </row>
    <row r="49" spans="1:15" s="1" customFormat="1" ht="14.1" customHeight="1">
      <c r="A49" s="34" t="s">
        <v>87</v>
      </c>
      <c r="B49" s="34"/>
      <c r="C49" s="34"/>
      <c r="D49" s="34"/>
      <c r="E49" s="34"/>
      <c r="F49" s="34"/>
      <c r="G49" s="35" t="s">
        <v>88</v>
      </c>
      <c r="H49" s="35" t="s">
        <v>89</v>
      </c>
      <c r="I49" s="59">
        <f>2100</f>
        <v>2100</v>
      </c>
      <c r="J49" s="39" t="s">
        <v>68</v>
      </c>
      <c r="K49" s="39"/>
      <c r="L49" s="39"/>
      <c r="M49" s="39"/>
      <c r="N49" s="60">
        <f>2100</f>
        <v>2100</v>
      </c>
      <c r="O49" s="60"/>
    </row>
    <row r="50" spans="1:15" s="1" customFormat="1" ht="14.1" customHeight="1">
      <c r="A50" s="34" t="s">
        <v>90</v>
      </c>
      <c r="B50" s="34"/>
      <c r="C50" s="34"/>
      <c r="D50" s="34"/>
      <c r="E50" s="34"/>
      <c r="F50" s="34"/>
      <c r="G50" s="35" t="s">
        <v>91</v>
      </c>
      <c r="H50" s="35" t="s">
        <v>92</v>
      </c>
      <c r="I50" s="59">
        <f>-2423670</f>
        <v>-2423670</v>
      </c>
      <c r="J50" s="39" t="s">
        <v>68</v>
      </c>
      <c r="K50" s="39"/>
      <c r="L50" s="39"/>
      <c r="M50" s="39"/>
      <c r="N50" s="61" t="s">
        <v>37</v>
      </c>
      <c r="O50" s="61"/>
    </row>
    <row r="51" spans="1:15" s="1" customFormat="1" ht="14.1" customHeight="1">
      <c r="A51" s="34" t="s">
        <v>93</v>
      </c>
      <c r="B51" s="34"/>
      <c r="C51" s="34"/>
      <c r="D51" s="34"/>
      <c r="E51" s="34"/>
      <c r="F51" s="34"/>
      <c r="G51" s="35" t="s">
        <v>94</v>
      </c>
      <c r="H51" s="35" t="s">
        <v>95</v>
      </c>
      <c r="I51" s="59">
        <f>2425770</f>
        <v>2425770</v>
      </c>
      <c r="J51" s="39" t="s">
        <v>68</v>
      </c>
      <c r="K51" s="39"/>
      <c r="L51" s="39"/>
      <c r="M51" s="39"/>
      <c r="N51" s="61" t="s">
        <v>37</v>
      </c>
      <c r="O51" s="61"/>
    </row>
    <row r="52" spans="1:15" s="1" customFormat="1" ht="14.1" customHeight="1">
      <c r="A52" s="62" t="s">
        <v>11</v>
      </c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</row>
    <row r="53" spans="1:15" s="1" customFormat="1" ht="15.95" customHeight="1">
      <c r="A53" s="7" t="s">
        <v>11</v>
      </c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</row>
    <row r="54" spans="1:15" s="1" customFormat="1" ht="14.1" customHeight="1">
      <c r="A54" s="63" t="s">
        <v>96</v>
      </c>
      <c r="B54" s="63"/>
      <c r="C54" s="63"/>
      <c r="D54" s="63"/>
      <c r="E54" s="63"/>
      <c r="F54" s="7" t="s">
        <v>11</v>
      </c>
      <c r="G54" s="7"/>
      <c r="H54" s="7"/>
      <c r="I54" s="7"/>
      <c r="J54" s="7"/>
      <c r="K54" s="7"/>
      <c r="L54" s="7"/>
      <c r="M54" s="7"/>
      <c r="N54" s="7"/>
      <c r="O54" s="7"/>
    </row>
    <row r="55" spans="1:15" s="1" customFormat="1" ht="14.1" customHeight="1">
      <c r="A55" s="4" t="s">
        <v>97</v>
      </c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</row>
  </sheetData>
  <mergeCells count="139">
    <mergeCell ref="A52:O52"/>
    <mergeCell ref="A53:O53"/>
    <mergeCell ref="A54:E54"/>
    <mergeCell ref="F54:O54"/>
    <mergeCell ref="A55:O55"/>
    <mergeCell ref="A50:F50"/>
    <mergeCell ref="J50:M50"/>
    <mergeCell ref="N50:O50"/>
    <mergeCell ref="A51:F51"/>
    <mergeCell ref="J51:M51"/>
    <mergeCell ref="N51:O51"/>
    <mergeCell ref="A48:F48"/>
    <mergeCell ref="J48:M48"/>
    <mergeCell ref="N48:O48"/>
    <mergeCell ref="A49:F49"/>
    <mergeCell ref="J49:M49"/>
    <mergeCell ref="N49:O49"/>
    <mergeCell ref="A46:F46"/>
    <mergeCell ref="J46:M46"/>
    <mergeCell ref="N46:O46"/>
    <mergeCell ref="A47:F47"/>
    <mergeCell ref="J47:M47"/>
    <mergeCell ref="N47:O47"/>
    <mergeCell ref="A44:F44"/>
    <mergeCell ref="J44:M44"/>
    <mergeCell ref="N44:O44"/>
    <mergeCell ref="A45:F45"/>
    <mergeCell ref="J45:M45"/>
    <mergeCell ref="N45:O45"/>
    <mergeCell ref="A42:F42"/>
    <mergeCell ref="J42:M42"/>
    <mergeCell ref="N42:O42"/>
    <mergeCell ref="A43:F43"/>
    <mergeCell ref="J43:M43"/>
    <mergeCell ref="N43:O43"/>
    <mergeCell ref="A38:F38"/>
    <mergeCell ref="J38:M38"/>
    <mergeCell ref="N38:O38"/>
    <mergeCell ref="A39:O39"/>
    <mergeCell ref="A40:O40"/>
    <mergeCell ref="A41:F41"/>
    <mergeCell ref="J41:M41"/>
    <mergeCell ref="N41:O41"/>
    <mergeCell ref="A36:F36"/>
    <mergeCell ref="J36:M36"/>
    <mergeCell ref="N36:O36"/>
    <mergeCell ref="A37:F37"/>
    <mergeCell ref="J37:M37"/>
    <mergeCell ref="N37:O37"/>
    <mergeCell ref="A34:F34"/>
    <mergeCell ref="J34:M34"/>
    <mergeCell ref="N34:O34"/>
    <mergeCell ref="A35:F35"/>
    <mergeCell ref="J35:M35"/>
    <mergeCell ref="N35:O35"/>
    <mergeCell ref="A32:F32"/>
    <mergeCell ref="J32:M32"/>
    <mergeCell ref="N32:O32"/>
    <mergeCell ref="A33:F33"/>
    <mergeCell ref="J33:M33"/>
    <mergeCell ref="N33:O33"/>
    <mergeCell ref="A30:F30"/>
    <mergeCell ref="J30:M30"/>
    <mergeCell ref="N30:O30"/>
    <mergeCell ref="A31:F31"/>
    <mergeCell ref="J31:M31"/>
    <mergeCell ref="N31:O31"/>
    <mergeCell ref="A28:F28"/>
    <mergeCell ref="J28:M28"/>
    <mergeCell ref="N28:O28"/>
    <mergeCell ref="A29:F29"/>
    <mergeCell ref="J29:M29"/>
    <mergeCell ref="N29:O29"/>
    <mergeCell ref="A26:F26"/>
    <mergeCell ref="J26:M26"/>
    <mergeCell ref="N26:O26"/>
    <mergeCell ref="A27:F27"/>
    <mergeCell ref="J27:M27"/>
    <mergeCell ref="N27:O27"/>
    <mergeCell ref="A24:F24"/>
    <mergeCell ref="J24:M24"/>
    <mergeCell ref="N24:O24"/>
    <mergeCell ref="A25:F25"/>
    <mergeCell ref="J25:M25"/>
    <mergeCell ref="N25:O25"/>
    <mergeCell ref="A22:F22"/>
    <mergeCell ref="J22:M22"/>
    <mergeCell ref="N22:O22"/>
    <mergeCell ref="A23:F23"/>
    <mergeCell ref="J23:M23"/>
    <mergeCell ref="N23:O23"/>
    <mergeCell ref="A18:F18"/>
    <mergeCell ref="J18:M18"/>
    <mergeCell ref="N18:O18"/>
    <mergeCell ref="A19:O19"/>
    <mergeCell ref="A20:O20"/>
    <mergeCell ref="A21:F21"/>
    <mergeCell ref="J21:M21"/>
    <mergeCell ref="N21:O21"/>
    <mergeCell ref="A16:F16"/>
    <mergeCell ref="J16:M16"/>
    <mergeCell ref="N16:O16"/>
    <mergeCell ref="A17:F17"/>
    <mergeCell ref="J17:M17"/>
    <mergeCell ref="N17:O17"/>
    <mergeCell ref="A14:F14"/>
    <mergeCell ref="J14:M14"/>
    <mergeCell ref="N14:O14"/>
    <mergeCell ref="A15:F15"/>
    <mergeCell ref="J15:M15"/>
    <mergeCell ref="N15:O15"/>
    <mergeCell ref="A12:F12"/>
    <mergeCell ref="J12:M12"/>
    <mergeCell ref="N12:O12"/>
    <mergeCell ref="A13:F13"/>
    <mergeCell ref="J13:M13"/>
    <mergeCell ref="N13:O13"/>
    <mergeCell ref="A9:O9"/>
    <mergeCell ref="A10:F10"/>
    <mergeCell ref="J10:M10"/>
    <mergeCell ref="N10:O10"/>
    <mergeCell ref="A11:F11"/>
    <mergeCell ref="J11:M11"/>
    <mergeCell ref="N11:O11"/>
    <mergeCell ref="A6:D6"/>
    <mergeCell ref="E6:K6"/>
    <mergeCell ref="L6:N6"/>
    <mergeCell ref="B7:N7"/>
    <mergeCell ref="A8:B8"/>
    <mergeCell ref="C8:J8"/>
    <mergeCell ref="K8:N8"/>
    <mergeCell ref="A1:N1"/>
    <mergeCell ref="A2:N2"/>
    <mergeCell ref="A3:L3"/>
    <mergeCell ref="M3:N3"/>
    <mergeCell ref="A4:C5"/>
    <mergeCell ref="D4:K5"/>
    <mergeCell ref="L4:N4"/>
    <mergeCell ref="L5:N5"/>
  </mergeCells>
  <pageMargins left="0.39370078740157483" right="0" top="0.39370078740157483" bottom="0" header="0.5" footer="0.5"/>
  <pageSetup paperSize="0" firstPageNumber="4294967295" orientation="landscape" horizontalDpi="0" verticalDpi="0" copies="0"/>
  <headerFooter alignWithMargins="0">
    <oddFooter>&amp;CСтраница &amp;С из &amp;К</oddFooter>
  </headerFooter>
  <rowBreaks count="2" manualBreakCount="2">
    <brk id="19" max="16383" man="1"/>
    <brk id="39" max="16383" man="1"/>
  </rowBreaks>
  <colBreaks count="2" manualBreakCount="2">
    <brk max="1048575" man="1"/>
    <brk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0503117 Отчет об исп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Rizva</cp:lastModifiedBy>
  <dcterms:created xsi:type="dcterms:W3CDTF">2017-09-13T06:40:05Z</dcterms:created>
  <dcterms:modified xsi:type="dcterms:W3CDTF">2017-09-13T06:40:05Z</dcterms:modified>
</cp:coreProperties>
</file>